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NEXO I" sheetId="1" r:id="rId1"/>
  </sheets>
  <definedNames>
    <definedName name="_xlnm.Print_Area" localSheetId="0">'ANEXO I'!$A$1:$C$90</definedName>
  </definedNames>
  <calcPr fullCalcOnLoad="1"/>
</workbook>
</file>

<file path=xl/sharedStrings.xml><?xml version="1.0" encoding="utf-8"?>
<sst xmlns="http://schemas.openxmlformats.org/spreadsheetml/2006/main" count="136" uniqueCount="99">
  <si>
    <t>PODER JUDICIÁRIO</t>
  </si>
  <si>
    <t>JUSTIÇA DO TRABALHO</t>
  </si>
  <si>
    <t>TRIBUNAL REGIONAL DO TRABALHO DA 15ª REGIÃO</t>
  </si>
  <si>
    <t>ANEXO I - Despesas, Repasses e Receitas</t>
  </si>
  <si>
    <t>Sigla:</t>
  </si>
  <si>
    <t>TRT 15ª Região</t>
  </si>
  <si>
    <t>Nome do Órgão : TRIBUNAL REGIONAL DO TRABALHO DA 15ª REGIÃO</t>
  </si>
  <si>
    <t>Autoridade Máxima: DESEMBARGADOR  PRESIDENTE DO TRIBUNAL</t>
  </si>
  <si>
    <t>Responsável pela Informação : SECRETARIA DE ORÇAMENTO E FINANÇAS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</si>
  <si>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</si>
  <si>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</si>
  <si>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</si>
  <si>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</si>
  <si>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</si>
  <si>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</si>
  <si>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</si>
  <si>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</si>
  <si>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</si>
  <si>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</si>
  <si>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</si>
  <si>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</si>
  <si>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</si>
  <si>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</si>
  <si>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</si>
  <si>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</si>
  <si>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</si>
  <si>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</si>
  <si>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</si>
  <si>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</si>
  <si>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</si>
  <si>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</si>
  <si>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</si>
  <si>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</si>
  <si>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</si>
  <si>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</si>
  <si>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</si>
  <si>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</si>
  <si>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</si>
  <si>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</si>
  <si>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</si>
  <si>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</si>
  <si>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</si>
  <si>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</si>
  <si>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</si>
  <si>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</si>
  <si>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</si>
  <si>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</si>
  <si>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</si>
  <si>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</si>
  <si>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</si>
  <si>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</si>
  <si>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</si>
  <si>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</si>
  <si>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</si>
  <si>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</si>
  <si>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</si>
  <si>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</si>
  <si>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</si>
  <si>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</si>
  <si>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</si>
  <si>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</si>
  <si>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</si>
  <si>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</si>
  <si>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</si>
  <si>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</si>
  <si>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</si>
  <si>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</si>
  <si>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</si>
  <si>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médicos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</si>
  <si>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</si>
  <si>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</si>
  <si>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</si>
  <si>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</si>
  <si>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</si>
  <si>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</si>
  <si>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</si>
  <si>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</si>
  <si>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</si>
  <si>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</si>
  <si>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</si>
  <si>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</si>
  <si>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Discriminação dos repasses</t>
  </si>
  <si>
    <t>Pessoal e Encargos</t>
  </si>
  <si>
    <t>Custeio</t>
  </si>
  <si>
    <t>Investimentos</t>
  </si>
  <si>
    <t>Inversões Financeiras</t>
  </si>
  <si>
    <t>Inciso VI – Receitas</t>
  </si>
  <si>
    <t>Discriminação das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</si>
  <si>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</si>
  <si>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</si>
  <si>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</si>
  <si>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</si>
  <si>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FONTE: SIAFI-Sistema Integrado de Administração Financeira do Governo Federal.</t>
  </si>
  <si>
    <t xml:space="preserve">Notas Explicativas: </t>
  </si>
  <si>
    <t>1. Demonstrativo das despesas realizadas no mês, ou seja, cujos empenhos foram liquidados nos termos do art.63 da Lei 4.320, de 17 de março de 1964.</t>
  </si>
  <si>
    <t>2. O item “g” do “Inciso II – Outras Despesas de Custeio” contempla o montante registrado na classificação 33.90.91.90- Sentença Judicial – Auxílio Moradia (Acórdão TCU 1690).</t>
  </si>
  <si>
    <t>LOA/2016 - Lei nº 13.255 de 14/jan/2016 -  Estima a receita e fixa a despesa da União para o exercício financeiro de 2016.</t>
  </si>
  <si>
    <t>Mês de Referência (MM/AAAA) : 02/2016</t>
  </si>
  <si>
    <t>Data da Publicação: 20/03/2016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</si>
</sst>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;\-#,##0.00"/>
  </numFmts>
  <fonts count="5"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3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4" fontId="3" fillId="2" borderId="4" xfId="0" applyNumberFormat="1" applyFont="1" applyFill="1" applyBorder="1" applyAlignment="1">
      <alignment horizontal="right" vertical="top" wrapText="1"/>
    </xf>
    <xf numFmtId="0" fontId="3" fillId="0" borderId="4" xfId="0" applyFont="1" applyBorder="1" applyAlignment="1">
      <alignment horizontal="left" vertical="top" wrapText="1"/>
    </xf>
    <xf numFmtId="4" fontId="3" fillId="0" borderId="4" xfId="0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64" fontId="3" fillId="0" borderId="4" xfId="0" applyNumberFormat="1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left" vertical="top" wrapText="1"/>
    </xf>
    <xf numFmtId="4" fontId="0" fillId="0" borderId="0" xfId="0" applyNumberFormat="1" applyAlignment="1">
      <alignment horizontal="center"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 horizontal="left"/>
    </xf>
    <xf numFmtId="2" fontId="0" fillId="0" borderId="0" xfId="0" applyNumberFormat="1" applyAlignment="1">
      <alignment horizontal="left"/>
    </xf>
    <xf numFmtId="4" fontId="3" fillId="0" borderId="4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justify" vertical="center"/>
    </xf>
    <xf numFmtId="4" fontId="4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justify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485775</xdr:colOff>
      <xdr:row>2</xdr:row>
      <xdr:rowOff>123825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showGridLines="0" tabSelected="1" workbookViewId="0" topLeftCell="A31">
      <selection activeCell="C53" sqref="C53"/>
    </sheetView>
  </sheetViews>
  <sheetFormatPr defaultColWidth="9.140625" defaultRowHeight="12.75"/>
  <cols>
    <col min="1" max="1" width="7.7109375" style="0" customWidth="1"/>
    <col min="2" max="2" width="63.140625" style="0" customWidth="1"/>
    <col min="3" max="3" width="21.57421875" style="1" customWidth="1"/>
    <col min="4" max="5" width="13.7109375" style="0" customWidth="1"/>
    <col min="6" max="6" width="15.28125" style="0" bestFit="1" customWidth="1"/>
    <col min="7" max="7" width="13.7109375" style="0" customWidth="1"/>
  </cols>
  <sheetData>
    <row r="1" ht="16.5" customHeight="1">
      <c r="B1" s="2" t="s">
        <v>0</v>
      </c>
    </row>
    <row r="2" ht="10.5" customHeight="1">
      <c r="B2" s="2" t="s">
        <v>1</v>
      </c>
    </row>
    <row r="3" ht="10.5" customHeight="1">
      <c r="B3" s="2" t="s">
        <v>2</v>
      </c>
    </row>
    <row r="8" spans="1:3" s="4" customFormat="1" ht="15.75">
      <c r="A8" s="3" t="s">
        <v>3</v>
      </c>
      <c r="C8" s="1"/>
    </row>
    <row r="9" spans="1:3" s="4" customFormat="1" ht="15">
      <c r="A9" s="5"/>
      <c r="C9" s="1"/>
    </row>
    <row r="10" spans="1:3" s="4" customFormat="1" ht="18" customHeight="1">
      <c r="A10" s="6" t="s">
        <v>4</v>
      </c>
      <c r="B10" s="7" t="s">
        <v>5</v>
      </c>
      <c r="C10" s="8"/>
    </row>
    <row r="11" spans="1:3" s="4" customFormat="1" ht="18.75" customHeight="1">
      <c r="A11" s="6" t="s">
        <v>6</v>
      </c>
      <c r="B11" s="7"/>
      <c r="C11" s="8"/>
    </row>
    <row r="12" spans="1:3" s="4" customFormat="1" ht="18.75" customHeight="1">
      <c r="A12" s="6" t="s">
        <v>7</v>
      </c>
      <c r="B12" s="7"/>
      <c r="C12" s="8"/>
    </row>
    <row r="13" spans="1:3" s="4" customFormat="1" ht="18.75" customHeight="1">
      <c r="A13" s="6" t="s">
        <v>8</v>
      </c>
      <c r="B13" s="7"/>
      <c r="C13" s="8"/>
    </row>
    <row r="14" spans="1:3" s="4" customFormat="1" ht="18.75" customHeight="1">
      <c r="A14" s="6" t="s">
        <v>97</v>
      </c>
      <c r="B14" s="7"/>
      <c r="C14" s="8"/>
    </row>
    <row r="15" spans="1:3" s="4" customFormat="1" ht="18.75" customHeight="1">
      <c r="A15" s="6" t="s">
        <v>98</v>
      </c>
      <c r="B15" s="7"/>
      <c r="C15" s="8"/>
    </row>
    <row r="16" spans="1:6" s="4" customFormat="1" ht="21" customHeight="1">
      <c r="A16" s="5"/>
      <c r="C16" s="1"/>
      <c r="F16" s="13"/>
    </row>
    <row r="17" spans="1:6" s="4" customFormat="1" ht="18.75" customHeight="1">
      <c r="A17" s="5" t="s">
        <v>9</v>
      </c>
      <c r="C17" s="1"/>
      <c r="F17" s="13"/>
    </row>
    <row r="18" spans="1:6" s="4" customFormat="1" ht="18.75" customHeight="1">
      <c r="A18" s="9" t="s">
        <v>10</v>
      </c>
      <c r="B18" s="9" t="s">
        <v>11</v>
      </c>
      <c r="C18" s="10" t="s">
        <v>12</v>
      </c>
      <c r="F18" s="13"/>
    </row>
    <row r="19" spans="1:5" s="4" customFormat="1" ht="18.75" customHeight="1">
      <c r="A19" s="11" t="s">
        <v>13</v>
      </c>
      <c r="B19" s="11" t="s">
        <v>14</v>
      </c>
      <c r="C19" s="12">
        <f>60356280.5-87970.43-177.13-527.84-31560.68</f>
        <v>60236044.419999994</v>
      </c>
      <c r="E19" s="13"/>
    </row>
    <row r="20" spans="1:6" s="4" customFormat="1" ht="18.75" customHeight="1">
      <c r="A20" s="11" t="s">
        <v>15</v>
      </c>
      <c r="B20" s="11" t="s">
        <v>16</v>
      </c>
      <c r="C20" s="12">
        <f>19023243.15</f>
        <v>19023243.15</v>
      </c>
      <c r="E20" s="13"/>
      <c r="F20" s="13"/>
    </row>
    <row r="21" spans="1:6" s="4" customFormat="1" ht="18.75" customHeight="1">
      <c r="A21" s="11" t="s">
        <v>17</v>
      </c>
      <c r="B21" s="11" t="s">
        <v>18</v>
      </c>
      <c r="C21" s="12">
        <f>10604450.13+31560.68+527.84+87970.43+177.13</f>
        <v>10724686.21</v>
      </c>
      <c r="D21" s="13"/>
      <c r="E21" s="13"/>
      <c r="F21" s="13"/>
    </row>
    <row r="22" spans="1:3" s="4" customFormat="1" ht="76.5" customHeight="1">
      <c r="A22" s="11" t="s">
        <v>19</v>
      </c>
      <c r="B22" s="11" t="s">
        <v>20</v>
      </c>
      <c r="C22" s="12">
        <v>0</v>
      </c>
    </row>
    <row r="23" spans="1:4" s="4" customFormat="1" ht="19.5" customHeight="1">
      <c r="A23" s="11"/>
      <c r="B23" s="11" t="s">
        <v>21</v>
      </c>
      <c r="C23" s="12">
        <f>SUM(C19:C22)</f>
        <v>89983973.78</v>
      </c>
      <c r="D23" s="17"/>
    </row>
    <row r="24" spans="1:4" s="4" customFormat="1" ht="21" customHeight="1">
      <c r="A24" s="5"/>
      <c r="C24" s="1"/>
      <c r="D24" s="13"/>
    </row>
    <row r="25" spans="1:3" s="4" customFormat="1" ht="19.5" customHeight="1">
      <c r="A25" s="5" t="s">
        <v>22</v>
      </c>
      <c r="C25" s="1"/>
    </row>
    <row r="26" spans="1:3" s="4" customFormat="1" ht="18.75" customHeight="1">
      <c r="A26" s="9" t="s">
        <v>10</v>
      </c>
      <c r="B26" s="9" t="s">
        <v>11</v>
      </c>
      <c r="C26" s="10" t="s">
        <v>12</v>
      </c>
    </row>
    <row r="27" spans="1:5" s="4" customFormat="1" ht="18.75" customHeight="1">
      <c r="A27" s="11" t="s">
        <v>13</v>
      </c>
      <c r="B27" s="11" t="s">
        <v>23</v>
      </c>
      <c r="C27" s="12">
        <f>30616.56</f>
        <v>30616.56</v>
      </c>
      <c r="E27" s="13"/>
    </row>
    <row r="28" spans="1:3" s="4" customFormat="1" ht="18.75" customHeight="1">
      <c r="A28" s="11" t="s">
        <v>15</v>
      </c>
      <c r="B28" s="11" t="s">
        <v>24</v>
      </c>
      <c r="C28" s="12">
        <f>3258358.33</f>
        <v>3258358.33</v>
      </c>
    </row>
    <row r="29" spans="1:3" s="4" customFormat="1" ht="18.75" customHeight="1">
      <c r="A29" s="11" t="s">
        <v>17</v>
      </c>
      <c r="B29" s="11" t="s">
        <v>25</v>
      </c>
      <c r="C29" s="12">
        <f>470115.38</f>
        <v>470115.38</v>
      </c>
    </row>
    <row r="30" spans="1:3" s="4" customFormat="1" ht="33" customHeight="1">
      <c r="A30" s="11" t="s">
        <v>19</v>
      </c>
      <c r="B30" s="11" t="s">
        <v>26</v>
      </c>
      <c r="C30" s="12">
        <f>2872432.46</f>
        <v>2872432.46</v>
      </c>
    </row>
    <row r="31" spans="1:3" s="4" customFormat="1" ht="17.25" customHeight="1">
      <c r="A31" s="11" t="s">
        <v>27</v>
      </c>
      <c r="B31" s="11" t="s">
        <v>28</v>
      </c>
      <c r="C31" s="12">
        <f>69510+192.5+329718.44+12661.2</f>
        <v>412082.14</v>
      </c>
    </row>
    <row r="32" spans="1:3" s="4" customFormat="1" ht="17.25" customHeight="1">
      <c r="A32" s="11" t="s">
        <v>29</v>
      </c>
      <c r="B32" s="11" t="s">
        <v>30</v>
      </c>
      <c r="C32" s="12">
        <f>58226.06</f>
        <v>58226.06</v>
      </c>
    </row>
    <row r="33" spans="1:3" s="4" customFormat="1" ht="17.25" customHeight="1">
      <c r="A33" s="11" t="s">
        <v>31</v>
      </c>
      <c r="B33" s="11" t="s">
        <v>32</v>
      </c>
      <c r="C33" s="12">
        <f>1751939.3+385395.55</f>
        <v>2137334.85</v>
      </c>
    </row>
    <row r="34" spans="1:3" s="4" customFormat="1" ht="17.25" customHeight="1">
      <c r="A34" s="11" t="s">
        <v>33</v>
      </c>
      <c r="B34" s="11" t="s">
        <v>34</v>
      </c>
      <c r="C34" s="12">
        <f>780499.92+643784.76</f>
        <v>1424284.6800000002</v>
      </c>
    </row>
    <row r="35" spans="1:3" s="4" customFormat="1" ht="17.25" customHeight="1">
      <c r="A35" s="11" t="s">
        <v>35</v>
      </c>
      <c r="B35" s="11" t="s">
        <v>36</v>
      </c>
      <c r="C35" s="12">
        <f>46109.4</f>
        <v>46109.4</v>
      </c>
    </row>
    <row r="36" spans="1:3" s="4" customFormat="1" ht="17.25" customHeight="1">
      <c r="A36" s="11" t="s">
        <v>37</v>
      </c>
      <c r="B36" s="11" t="s">
        <v>38</v>
      </c>
      <c r="C36" s="12">
        <f>520830.93</f>
        <v>520830.93</v>
      </c>
    </row>
    <row r="37" spans="1:3" s="4" customFormat="1" ht="17.25" customHeight="1">
      <c r="A37" s="11" t="s">
        <v>39</v>
      </c>
      <c r="B37" s="11" t="s">
        <v>40</v>
      </c>
      <c r="C37" s="12">
        <f>73441.09</f>
        <v>73441.09</v>
      </c>
    </row>
    <row r="38" spans="1:3" s="4" customFormat="1" ht="17.25" customHeight="1">
      <c r="A38" s="11" t="s">
        <v>41</v>
      </c>
      <c r="B38" s="11" t="s">
        <v>42</v>
      </c>
      <c r="C38" s="12">
        <f>318216.37</f>
        <v>318216.37</v>
      </c>
    </row>
    <row r="39" spans="1:3" s="4" customFormat="1" ht="105">
      <c r="A39" s="11" t="s">
        <v>43</v>
      </c>
      <c r="B39" s="11" t="s">
        <v>44</v>
      </c>
      <c r="C39" s="15">
        <f>894.75+481.12+12449.42</f>
        <v>13825.29</v>
      </c>
    </row>
    <row r="40" spans="1:3" s="4" customFormat="1" ht="17.25" customHeight="1">
      <c r="A40" s="11" t="s">
        <v>45</v>
      </c>
      <c r="B40" s="11" t="s">
        <v>46</v>
      </c>
      <c r="C40" s="12">
        <f>16560.75</f>
        <v>16560.75</v>
      </c>
    </row>
    <row r="41" spans="1:6" s="4" customFormat="1" ht="17.25" customHeight="1">
      <c r="A41" s="11" t="s">
        <v>47</v>
      </c>
      <c r="B41" s="11" t="s">
        <v>48</v>
      </c>
      <c r="C41" s="15">
        <f>1198651.53+35513</f>
        <v>1234164.53</v>
      </c>
      <c r="F41" s="13"/>
    </row>
    <row r="42" spans="1:6" s="4" customFormat="1" ht="17.25" customHeight="1">
      <c r="A42" s="16" t="s">
        <v>49</v>
      </c>
      <c r="B42" s="16" t="s">
        <v>50</v>
      </c>
      <c r="C42" s="12">
        <f>5280</f>
        <v>5280</v>
      </c>
      <c r="F42" s="13"/>
    </row>
    <row r="43" spans="1:6" s="4" customFormat="1" ht="32.25" customHeight="1">
      <c r="A43" s="11" t="s">
        <v>51</v>
      </c>
      <c r="B43" s="11" t="s">
        <v>52</v>
      </c>
      <c r="C43" s="12">
        <f>1839916.22-1198651.53</f>
        <v>641264.69</v>
      </c>
      <c r="F43" s="13"/>
    </row>
    <row r="44" spans="1:3" s="4" customFormat="1" ht="17.25" customHeight="1">
      <c r="A44" s="11" t="s">
        <v>53</v>
      </c>
      <c r="B44" s="11" t="s">
        <v>54</v>
      </c>
      <c r="C44" s="15">
        <f>1000</f>
        <v>1000</v>
      </c>
    </row>
    <row r="45" spans="1:4" s="4" customFormat="1" ht="17.25" customHeight="1">
      <c r="A45" s="11" t="s">
        <v>55</v>
      </c>
      <c r="B45" s="11" t="s">
        <v>56</v>
      </c>
      <c r="C45" s="12">
        <v>0</v>
      </c>
      <c r="D45" s="13"/>
    </row>
    <row r="46" spans="1:6" s="4" customFormat="1" ht="30">
      <c r="A46" s="11" t="s">
        <v>57</v>
      </c>
      <c r="B46" s="11" t="s">
        <v>58</v>
      </c>
      <c r="C46" s="15">
        <v>0</v>
      </c>
      <c r="D46" s="13"/>
      <c r="F46" s="13"/>
    </row>
    <row r="47" spans="1:7" s="4" customFormat="1" ht="17.25" customHeight="1">
      <c r="A47" s="11" t="s">
        <v>59</v>
      </c>
      <c r="B47" s="11" t="s">
        <v>60</v>
      </c>
      <c r="C47" s="12">
        <v>0</v>
      </c>
      <c r="E47" s="13"/>
      <c r="F47" s="13"/>
      <c r="G47" s="13"/>
    </row>
    <row r="48" spans="1:7" s="4" customFormat="1" ht="17.25" customHeight="1">
      <c r="A48" s="11" t="s">
        <v>61</v>
      </c>
      <c r="B48" s="11" t="s">
        <v>62</v>
      </c>
      <c r="C48" s="12">
        <f>37082.49</f>
        <v>37082.49</v>
      </c>
      <c r="E48" s="13"/>
      <c r="F48" s="13"/>
      <c r="G48" s="13"/>
    </row>
    <row r="49" spans="1:7" s="4" customFormat="1" ht="17.25" customHeight="1">
      <c r="A49" s="11" t="s">
        <v>63</v>
      </c>
      <c r="B49" s="11" t="s">
        <v>64</v>
      </c>
      <c r="C49" s="12">
        <f>7740</f>
        <v>7740</v>
      </c>
      <c r="E49" s="13"/>
      <c r="F49" s="13"/>
      <c r="G49" s="13"/>
    </row>
    <row r="50" spans="1:7" s="4" customFormat="1" ht="31.5" customHeight="1">
      <c r="A50" s="11" t="s">
        <v>65</v>
      </c>
      <c r="B50" s="11" t="s">
        <v>66</v>
      </c>
      <c r="C50" s="12">
        <f>103498.38-37082.49-7740</f>
        <v>58675.890000000014</v>
      </c>
      <c r="E50" s="13"/>
      <c r="F50" s="13"/>
      <c r="G50" s="13"/>
    </row>
    <row r="51" spans="1:5" s="4" customFormat="1" ht="15" customHeight="1">
      <c r="A51" s="11" t="s">
        <v>67</v>
      </c>
      <c r="B51" s="11" t="s">
        <v>68</v>
      </c>
      <c r="C51" s="12">
        <f>0</f>
        <v>0</v>
      </c>
      <c r="E51" s="13"/>
    </row>
    <row r="52" spans="1:3" s="4" customFormat="1" ht="15" customHeight="1">
      <c r="A52" s="11" t="s">
        <v>69</v>
      </c>
      <c r="B52" s="11" t="s">
        <v>70</v>
      </c>
      <c r="C52" s="12">
        <f>28897.62+5520+9634.53+594672.47+3283.76+3445+3925+1624.48+26733+0.51+22273.2+109174.62+45437.01+10793.75+24302.4+2681.53+588.07+278.14+2133.76+105502.58+25600+190464.49+3859.63+57548.4+50314.91+24528.46+2224+1262+1162.96</f>
        <v>1357866.2799999996</v>
      </c>
    </row>
    <row r="53" spans="1:7" s="4" customFormat="1" ht="15" customHeight="1">
      <c r="A53" s="11"/>
      <c r="B53" s="11" t="s">
        <v>21</v>
      </c>
      <c r="C53" s="12">
        <f>SUM(C27:C52)</f>
        <v>14995508.169999996</v>
      </c>
      <c r="D53" s="17"/>
      <c r="E53" s="1"/>
      <c r="F53" s="13"/>
      <c r="G53" s="13"/>
    </row>
    <row r="54" spans="1:7" s="4" customFormat="1" ht="15">
      <c r="A54" s="5"/>
      <c r="B54" s="13"/>
      <c r="C54" s="13"/>
      <c r="D54" s="13"/>
      <c r="F54" s="13"/>
      <c r="G54" s="13"/>
    </row>
    <row r="55" spans="1:6" s="4" customFormat="1" ht="18" customHeight="1">
      <c r="A55" s="5" t="s">
        <v>71</v>
      </c>
      <c r="C55" s="1"/>
      <c r="F55" s="13"/>
    </row>
    <row r="56" spans="1:6" s="4" customFormat="1" ht="18.75" customHeight="1">
      <c r="A56" s="9" t="s">
        <v>10</v>
      </c>
      <c r="B56" s="9" t="s">
        <v>11</v>
      </c>
      <c r="C56" s="10" t="s">
        <v>12</v>
      </c>
      <c r="E56" s="26"/>
      <c r="F56" s="26"/>
    </row>
    <row r="57" spans="1:6" s="4" customFormat="1" ht="17.25" customHeight="1">
      <c r="A57" s="11" t="s">
        <v>13</v>
      </c>
      <c r="B57" s="11" t="s">
        <v>72</v>
      </c>
      <c r="C57" s="12">
        <v>0</v>
      </c>
      <c r="D57" s="18"/>
      <c r="E57" s="26"/>
      <c r="F57" s="26"/>
    </row>
    <row r="58" spans="1:6" s="4" customFormat="1" ht="17.25" customHeight="1">
      <c r="A58" s="11" t="s">
        <v>15</v>
      </c>
      <c r="B58" s="11" t="s">
        <v>73</v>
      </c>
      <c r="C58" s="12">
        <v>0</v>
      </c>
      <c r="D58" s="18"/>
      <c r="E58" s="26"/>
      <c r="F58" s="26"/>
    </row>
    <row r="59" spans="1:6" s="4" customFormat="1" ht="31.5" customHeight="1">
      <c r="A59" s="11" t="s">
        <v>17</v>
      </c>
      <c r="B59" s="11" t="s">
        <v>74</v>
      </c>
      <c r="C59" s="12">
        <v>0</v>
      </c>
      <c r="D59" s="18"/>
      <c r="E59" s="26"/>
      <c r="F59" s="13"/>
    </row>
    <row r="60" spans="1:6" s="4" customFormat="1" ht="30">
      <c r="A60" s="11" t="s">
        <v>19</v>
      </c>
      <c r="B60" s="11" t="s">
        <v>75</v>
      </c>
      <c r="C60" s="15">
        <v>0</v>
      </c>
      <c r="D60" s="18"/>
      <c r="E60" s="26"/>
      <c r="F60" s="13"/>
    </row>
    <row r="61" spans="1:4" s="4" customFormat="1" ht="16.5" customHeight="1">
      <c r="A61" s="11" t="s">
        <v>27</v>
      </c>
      <c r="B61" s="11" t="s">
        <v>76</v>
      </c>
      <c r="C61" s="12">
        <v>0</v>
      </c>
      <c r="D61" s="18"/>
    </row>
    <row r="62" spans="1:4" s="4" customFormat="1" ht="16.5" customHeight="1">
      <c r="A62" s="11"/>
      <c r="B62" s="11" t="s">
        <v>21</v>
      </c>
      <c r="C62" s="12">
        <f>SUM(C57:C61)</f>
        <v>0</v>
      </c>
      <c r="D62" s="19"/>
    </row>
    <row r="63" spans="1:5" s="4" customFormat="1" ht="21" customHeight="1">
      <c r="A63" s="5"/>
      <c r="C63" s="1"/>
      <c r="E63" s="13"/>
    </row>
    <row r="64" spans="1:3" s="4" customFormat="1" ht="17.25" customHeight="1">
      <c r="A64" s="5" t="s">
        <v>77</v>
      </c>
      <c r="C64" s="1"/>
    </row>
    <row r="65" spans="1:6" s="4" customFormat="1" ht="18.75" customHeight="1">
      <c r="A65" s="9" t="s">
        <v>10</v>
      </c>
      <c r="B65" s="9" t="s">
        <v>11</v>
      </c>
      <c r="C65" s="10" t="s">
        <v>12</v>
      </c>
      <c r="F65" s="13"/>
    </row>
    <row r="66" spans="1:6" s="4" customFormat="1" ht="16.5" customHeight="1">
      <c r="A66" s="11" t="s">
        <v>13</v>
      </c>
      <c r="B66" s="11" t="s">
        <v>78</v>
      </c>
      <c r="C66" s="12">
        <v>0</v>
      </c>
      <c r="F66" s="13"/>
    </row>
    <row r="67" spans="1:3" s="4" customFormat="1" ht="16.5" customHeight="1">
      <c r="A67" s="11" t="s">
        <v>15</v>
      </c>
      <c r="B67" s="11" t="s">
        <v>79</v>
      </c>
      <c r="C67" s="12">
        <v>0</v>
      </c>
    </row>
    <row r="68" spans="1:6" s="4" customFormat="1" ht="16.5" customHeight="1">
      <c r="A68" s="11"/>
      <c r="B68" s="11" t="s">
        <v>21</v>
      </c>
      <c r="C68" s="12">
        <f>SUM(C66:C67)</f>
        <v>0</v>
      </c>
      <c r="F68" s="13"/>
    </row>
    <row r="69" spans="1:3" s="4" customFormat="1" ht="21" customHeight="1">
      <c r="A69" s="5"/>
      <c r="C69" s="1"/>
    </row>
    <row r="70" spans="1:3" s="4" customFormat="1" ht="33.75" customHeight="1">
      <c r="A70" s="28" t="s">
        <v>80</v>
      </c>
      <c r="B70" s="28"/>
      <c r="C70" s="28"/>
    </row>
    <row r="71" spans="1:3" s="4" customFormat="1" ht="18.75" customHeight="1">
      <c r="A71" s="9" t="s">
        <v>10</v>
      </c>
      <c r="B71" s="9" t="s">
        <v>81</v>
      </c>
      <c r="C71" s="10" t="s">
        <v>12</v>
      </c>
    </row>
    <row r="72" spans="1:5" s="4" customFormat="1" ht="17.25" customHeight="1">
      <c r="A72" s="11" t="s">
        <v>13</v>
      </c>
      <c r="B72" s="11" t="s">
        <v>82</v>
      </c>
      <c r="C72" s="12">
        <f>39737835.82+19188722.45+30693143.16+123815.36+68224.11</f>
        <v>89811740.89999999</v>
      </c>
      <c r="D72" s="20"/>
      <c r="E72" s="13"/>
    </row>
    <row r="73" spans="1:5" s="4" customFormat="1" ht="17.25" customHeight="1">
      <c r="A73" s="11" t="s">
        <v>15</v>
      </c>
      <c r="B73" s="11" t="s">
        <v>83</v>
      </c>
      <c r="C73" s="12">
        <f>6700000+30000+1750000+6266674.75+1383055.61</f>
        <v>16129730.36</v>
      </c>
      <c r="D73" s="20"/>
      <c r="E73" s="13"/>
    </row>
    <row r="74" spans="1:5" s="4" customFormat="1" ht="17.25" customHeight="1">
      <c r="A74" s="11" t="s">
        <v>17</v>
      </c>
      <c r="B74" s="11" t="s">
        <v>84</v>
      </c>
      <c r="C74" s="15">
        <v>6666.66</v>
      </c>
      <c r="D74" s="18"/>
      <c r="E74" s="21"/>
    </row>
    <row r="75" spans="1:4" s="4" customFormat="1" ht="17.25" customHeight="1">
      <c r="A75" s="11" t="s">
        <v>19</v>
      </c>
      <c r="B75" s="11" t="s">
        <v>85</v>
      </c>
      <c r="C75" s="12">
        <v>0</v>
      </c>
      <c r="D75" s="20"/>
    </row>
    <row r="76" spans="1:5" s="4" customFormat="1" ht="17.25" customHeight="1">
      <c r="A76" s="11"/>
      <c r="B76" s="11" t="s">
        <v>21</v>
      </c>
      <c r="C76" s="12">
        <f>SUM(C72:C75)</f>
        <v>105948137.91999999</v>
      </c>
      <c r="D76" s="19"/>
      <c r="E76" s="13"/>
    </row>
    <row r="77" spans="1:6" s="4" customFormat="1" ht="21" customHeight="1">
      <c r="A77" s="5"/>
      <c r="C77" s="1"/>
      <c r="F77" s="13"/>
    </row>
    <row r="78" spans="1:6" s="4" customFormat="1" ht="18" customHeight="1">
      <c r="A78" s="5" t="s">
        <v>86</v>
      </c>
      <c r="C78" s="1"/>
      <c r="D78" s="13"/>
      <c r="F78" s="13"/>
    </row>
    <row r="79" spans="1:6" s="4" customFormat="1" ht="18.75" customHeight="1">
      <c r="A79" s="9" t="s">
        <v>10</v>
      </c>
      <c r="B79" s="9" t="s">
        <v>87</v>
      </c>
      <c r="C79" s="10" t="s">
        <v>12</v>
      </c>
      <c r="E79" s="13"/>
      <c r="F79" s="13"/>
    </row>
    <row r="80" spans="1:6" s="4" customFormat="1" ht="16.5" customHeight="1">
      <c r="A80" s="11" t="s">
        <v>13</v>
      </c>
      <c r="B80" s="11" t="s">
        <v>88</v>
      </c>
      <c r="C80" s="22">
        <v>0</v>
      </c>
      <c r="F80" s="13"/>
    </row>
    <row r="81" spans="1:6" s="4" customFormat="1" ht="16.5" customHeight="1">
      <c r="A81" s="11" t="s">
        <v>15</v>
      </c>
      <c r="B81" s="11" t="s">
        <v>89</v>
      </c>
      <c r="C81" s="22">
        <f>(6132264.02-1249316.89)+(1084.05-433.25)+(3557.12-2016.06)</f>
        <v>4885138.989999999</v>
      </c>
      <c r="D81" s="13"/>
      <c r="F81" s="13"/>
    </row>
    <row r="82" spans="1:3" s="4" customFormat="1" ht="16.5" customHeight="1">
      <c r="A82" s="11" t="s">
        <v>17</v>
      </c>
      <c r="B82" s="11" t="s">
        <v>90</v>
      </c>
      <c r="C82" s="22">
        <f>(22527.53-11264)</f>
        <v>11263.529999999999</v>
      </c>
    </row>
    <row r="83" spans="1:5" s="4" customFormat="1" ht="16.5" customHeight="1">
      <c r="A83" s="11" t="s">
        <v>19</v>
      </c>
      <c r="B83" s="11" t="s">
        <v>91</v>
      </c>
      <c r="C83" s="22">
        <f>(104479.6-45195.67)+(607236.52-607236.52)+(19697.32-15259.7)+(220686.46-123269.62)+34.5+(28621.96-26617.96)+(188914.42-144170.34)+(10265.94-5258.9)</f>
        <v>212928.01000000004</v>
      </c>
      <c r="E83" s="13"/>
    </row>
    <row r="84" spans="1:5" s="4" customFormat="1" ht="16.5" customHeight="1">
      <c r="A84" s="11"/>
      <c r="B84" s="11" t="s">
        <v>21</v>
      </c>
      <c r="C84" s="12">
        <f>SUM(C80:C83)</f>
        <v>5109330.529999999</v>
      </c>
      <c r="D84" s="14"/>
      <c r="E84" s="13"/>
    </row>
    <row r="85" spans="1:6" ht="12.75">
      <c r="A85" s="2" t="s">
        <v>92</v>
      </c>
      <c r="F85" s="23"/>
    </row>
    <row r="86" spans="1:3" ht="26.25" customHeight="1">
      <c r="A86" s="29" t="s">
        <v>96</v>
      </c>
      <c r="B86" s="30"/>
      <c r="C86" s="30"/>
    </row>
    <row r="87" ht="12.75">
      <c r="A87" s="24"/>
    </row>
    <row r="88" spans="1:3" ht="12" customHeight="1">
      <c r="A88" s="31" t="s">
        <v>93</v>
      </c>
      <c r="B88" s="31"/>
      <c r="C88" s="31"/>
    </row>
    <row r="89" spans="1:3" s="25" customFormat="1" ht="24.75" customHeight="1">
      <c r="A89" s="32" t="s">
        <v>94</v>
      </c>
      <c r="B89" s="32"/>
      <c r="C89" s="32"/>
    </row>
    <row r="90" spans="1:3" ht="26.25" customHeight="1">
      <c r="A90" s="27" t="s">
        <v>95</v>
      </c>
      <c r="B90" s="27"/>
      <c r="C90" s="27"/>
    </row>
  </sheetData>
  <sheetProtection selectLockedCells="1" selectUnlockedCells="1"/>
  <mergeCells count="5">
    <mergeCell ref="A90:C90"/>
    <mergeCell ref="A70:C70"/>
    <mergeCell ref="A86:C86"/>
    <mergeCell ref="A88:C88"/>
    <mergeCell ref="A89:C89"/>
  </mergeCells>
  <printOptions horizontalCentered="1"/>
  <pageMargins left="0.7479166666666667" right="0.4722222222222222" top="0.5118055555555555" bottom="0.4722222222222222" header="0.5118055555555555" footer="0.5118055555555555"/>
  <pageSetup horizontalDpi="300" verticalDpi="300" orientation="portrait" paperSize="9" scale="80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TRT15</cp:lastModifiedBy>
  <cp:lastPrinted>2016-01-11T16:24:27Z</cp:lastPrinted>
  <dcterms:created xsi:type="dcterms:W3CDTF">2016-01-05T19:59:58Z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